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06"/>
  <workbookPr/>
  <mc:AlternateContent xmlns:mc="http://schemas.openxmlformats.org/markup-compatibility/2006">
    <mc:Choice Requires="x15">
      <x15ac:absPath xmlns:x15ac="http://schemas.microsoft.com/office/spreadsheetml/2010/11/ac" url="C:\Users\aubilla\Desktop\PLANILLAS DS27\"/>
    </mc:Choice>
  </mc:AlternateContent>
  <xr:revisionPtr revIDLastSave="0" documentId="11_1D4968A3E0DDF630C6E13F9B6CF9047AAEBEFAA3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slación Cañerías Calefacción" sheetId="1" r:id="rId1"/>
    <sheet name="Hoja2" sheetId="2" state="hidden" r:id="rId2"/>
    <sheet name="Hoja3" sheetId="3" state="hidden" r:id="rId3"/>
    <sheet name="Hoja4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I47" i="1"/>
  <c r="I39" i="1"/>
  <c r="C52" i="1" l="1"/>
  <c r="C44" i="1"/>
  <c r="C36" i="1"/>
  <c r="I27" i="1" l="1"/>
  <c r="E32" i="1" s="1"/>
  <c r="F32" i="1" s="1"/>
  <c r="B20" i="4"/>
  <c r="D32" i="1"/>
  <c r="I30" i="1" s="1"/>
  <c r="B32" i="1"/>
  <c r="D19" i="1"/>
  <c r="B19" i="1"/>
  <c r="I14" i="1"/>
  <c r="E19" i="1" s="1"/>
  <c r="C21" i="2"/>
  <c r="I17" i="1" l="1"/>
  <c r="F19" i="1"/>
  <c r="C10" i="1" l="1"/>
  <c r="C23" i="1"/>
</calcChain>
</file>

<file path=xl/sharedStrings.xml><?xml version="1.0" encoding="utf-8"?>
<sst xmlns="http://schemas.openxmlformats.org/spreadsheetml/2006/main" count="107" uniqueCount="67">
  <si>
    <t>Cálculo para aislación de cañerías de calefacción centralizada</t>
  </si>
  <si>
    <t>Cap.1 D.S. N°27 - versión 1</t>
  </si>
  <si>
    <t>Esta hoja de cálculo deberá emplearse únicamente para definir un espesor de aislante cuya conductividad térmica sea distinta que 0,04 W/m*K. Complete la información requerida en las celdas color celeste.</t>
  </si>
  <si>
    <t>1. Aislación térmica en cañerías de sección circular al interior</t>
  </si>
  <si>
    <t>Resumen:</t>
  </si>
  <si>
    <t>Indicar dentro de que rango se encuentra el díametro exterior de la cañería (mm)</t>
  </si>
  <si>
    <t>Diámetro exterior de cañería (mm)</t>
  </si>
  <si>
    <t>Temperatura máxima fluido ≥ 40 y &lt; 60 °C</t>
  </si>
  <si>
    <t>Temperatura máxima fluido ≥ 60 y &lt; 100 °C</t>
  </si>
  <si>
    <t>Temperatura máxima fluido ≥ 100 y &lt; 180 °C</t>
  </si>
  <si>
    <t>Indicar dentro de que rango la temperatura máxima de fluido (°C)</t>
  </si>
  <si>
    <t>D ≤ 35</t>
  </si>
  <si>
    <t>Espesor de aislante de referencia (mm)</t>
  </si>
  <si>
    <t>35 &lt; D ≤ 60</t>
  </si>
  <si>
    <t>Indicar la sección circular del diametro interior de la cañería (mm)</t>
  </si>
  <si>
    <t>eref</t>
  </si>
  <si>
    <t>60 &lt; D ≤ 90</t>
  </si>
  <si>
    <t>Indicar la conductividad térmica del material aislante propuesto (W/m*k)</t>
  </si>
  <si>
    <t>Di</t>
  </si>
  <si>
    <t>90 &lt; D ≤ 140</t>
  </si>
  <si>
    <t>Espesor mínimo requerido para el aislante propuesto (mm)</t>
  </si>
  <si>
    <t>λref</t>
  </si>
  <si>
    <t>140 &lt; D</t>
  </si>
  <si>
    <t>Indicar el espesor de aislante propuesto para las cañerías interiores del proyecto (mm)</t>
  </si>
  <si>
    <t>2. Aislación térmica en cañerías de sección circular al exterior</t>
  </si>
  <si>
    <t>Diámetro interior del material aislante, coincidente con el diámetro exterior de la cañería (mm)</t>
  </si>
  <si>
    <t>3. Aislación térmica de ductos de aire al interior</t>
  </si>
  <si>
    <t>Indicar el espesor de aislante propuesto para las ductos interiores del proyecto (mm)</t>
  </si>
  <si>
    <t>4. Aislación térmica de ductos de aire al exterior</t>
  </si>
  <si>
    <t>Indicar el espesor de aislante propuesto para las ductos exteriores del proyecto (mm)</t>
  </si>
  <si>
    <t>5. Aislación térmica de estanques de acumulación al exterior</t>
  </si>
  <si>
    <t>Indicar el espesor de aislante propuesto para estanques de acumulación al exterior (mm)</t>
  </si>
  <si>
    <t>SI(Y(G9="D ≤ 35";G10="Temperatura máxima fluido ≥ 40 y &lt; 60 °C");25;</t>
  </si>
  <si>
    <t>SI(Y(G9="D ≤ 35";G10="Temperatura máxima fluido ≥ 60 y &lt; 100 °C");25;</t>
  </si>
  <si>
    <t>SI(Y(G9="D ≤ 35";G10="Temperatura máxima fluido ≥ 100 y &lt; 180 °C");30;</t>
  </si>
  <si>
    <t>SI(Y(G9="35 &lt; D ≤ 60";G10="Temperatura máxima fluido ≥ 40 y &lt; 60 °C");30;</t>
  </si>
  <si>
    <t>SI(Y(G9="35 &lt; D ≤ 60";G10="Temperatura máxima fluido ≥ 60 y &lt; 100 °C");30;</t>
  </si>
  <si>
    <t>SI(Y(G9="35 &lt; D ≤ 60";G10="Temperatura máxima fluido ≥ 100 y &lt; 180 °C");40;</t>
  </si>
  <si>
    <t>SI(Y(G9="60 &lt; D ≤ 90";G10="Temperatura máxima fluido ≥ 40 y &lt; 60 °C");30;</t>
  </si>
  <si>
    <t>SI(Y(G9="60 &lt; D ≤ 90";G10="Temperatura máxima fluido ≥ 60 y &lt; 100 °C");30;</t>
  </si>
  <si>
    <t>SI(Y(G9="60 &lt; D ≤ 90";G10="Temperatura máxima fluido ≥ 100 y &lt; 180 °C");40;</t>
  </si>
  <si>
    <t>SI(Y(G9="90 &lt; D ≤ 140";G10="Temperatura máxima fluido ≥ 40 y &lt; 60 °C");30;</t>
  </si>
  <si>
    <t>SI(Y(G9="90 &lt; D ≤ 140";G10="Temperatura máxima fluido ≥ 60 y &lt; 100 °C");40;</t>
  </si>
  <si>
    <t>SI(Y(G9="90 &lt; D ≤ 140";G10="Temperatura máxima fluido ≥ 100 y &lt; 180 °C");50;</t>
  </si>
  <si>
    <t>SI(Y(G9="140 &lt; D";G10="Temperatura máxima fluido ≥ 40 y &lt; 60 °C");35;</t>
  </si>
  <si>
    <t>SI(Y(G9="140 &lt; D";G10="Temperatura máxima fluido ≥ 60 y &lt; 100 °C");40;</t>
  </si>
  <si>
    <t>SI(Y(G9="140 &lt; D";G10="Temperatura máxima fluido ≥ 100 y &lt; 180 °C");50;</t>
  </si>
  <si>
    <t>SI(Y(G9="D ≤ 35";G10="Temperatura máxima fluido ≥ 40 y &lt; 60 °C");25;SI(Y(G9="D ≤ 35";G10="Temperatura máxima fluido ≥ 60 y &lt; 100 °C");25;SI(Y(G9="D ≤ 35";G10="Temperatura máxima fluido ≥ 100 y &lt; 180 °C");30;SI(Y(G9="35 &lt; D ≤ 60";G10="Temperatura máxima fluido ≥ 40 y &lt; 60 °C");30;SI(Y(G9="35 &lt; D ≤ 60";G10="Temperatura máxima fluido ≥ 60 y &lt; 100 °C");30;SI(Y(G9="35 &lt; D ≤ 60";G10="Temperatura máxima fluido ≥ 100 y &lt; 180 °C");40;SI(Y(G9="60 &lt; D ≤ 90";G10="Temperatura máxima fluido ≥ 40 y &lt; 60 °C");30;SI(Y(G9="60 &lt; D ≤ 90";G10="Temperatura máxima fluido ≥ 60 y &lt; 100 °C");30;SI(Y(G9="60 &lt; D ≤ 90";G10="Temperatura máxima fluido ≥ 100 y &lt; 180 °C");40;SI(Y(G9="90 &lt; D ≤ 140";G10="Temperatura máxima fluido ≥ 40 y &lt; 60 °C");30;SI(Y(G9="90 &lt; D ≤ 140";G10="Temperatura máxima fluido ≥ 60 y &lt; 100 °C");40;SI(Y(G9="90 &lt; D ≤ 140";G10="Temperatura máxima fluido ≥ 100 y &lt; 180 °C");50;SI(Y(G9="140 &lt; D";G10="Temperatura máxima fluido ≥ 40 y &lt; 60 °C");35;SI(Y(G9="140 &lt; D";G10="Temperatura máxima fluido ≥ 60 y &lt; 100 °C");40;SI(Y(G9="140 &lt; D";G10="Temperatura máxima fluido ≥ 100 y &lt; 180 °C");50;</t>
  </si>
  <si>
    <t>FALTA UN -1 AL FINAL</t>
  </si>
  <si>
    <t>Falta explicar EXP</t>
  </si>
  <si>
    <t>Falta explicar dref</t>
  </si>
  <si>
    <t>SI(Y(G21="D ≤ 35";G22="Temperatura máxima fluido ≥ 40 y &lt; 60 °C");35;</t>
  </si>
  <si>
    <t>SI(Y(G21="D ≤ 35";G22="Temperatura máxima fluido ≥ 60 y &lt; 100 °C");35;</t>
  </si>
  <si>
    <t>SI(Y(G21="D ≤ 35";G22="Temperatura máxima fluido ≥ 100 y &lt; 180 °C");35;</t>
  </si>
  <si>
    <t>SI(Y(G21="35 &lt; D ≤ 60";G22="Temperatura máxima fluido ≥ 40 y &lt; 60 °C");40;</t>
  </si>
  <si>
    <t>SI(Y(G21="35 &lt; D ≤ 60";G22="Temperatura máxima fluido ≥ 60 y &lt; 100 °C");40;</t>
  </si>
  <si>
    <t>SI(Y(G21="35 &lt; D ≤ 60";G22="Temperatura máxima fluido ≥ 100 y &lt; 180 °C");50;</t>
  </si>
  <si>
    <t>SI(Y(G21="60 &lt; D ≤ 90";G22="Temperatura máxima fluido ≥ 40 y &lt; 60 °C");40;</t>
  </si>
  <si>
    <t>SI(Y(G21="60 &lt; D ≤ 90";G22="Temperatura máxima fluido ≥ 60 y &lt; 100 °C");40;</t>
  </si>
  <si>
    <t>SI(Y(G21="60 &lt; D ≤ 90";G22="Temperatura máxima fluido ≥ 100 y &lt; 180 °C");50;</t>
  </si>
  <si>
    <t>SI(Y(G21="90 &lt; D ≤ 140";G22="Temperatura máxima fluido ≥ 40 y &lt; 60 °C");40;</t>
  </si>
  <si>
    <t>SI(Y(G21="90 &lt; D ≤ 140";G22="Temperatura máxima fluido ≥ 60 y &lt; 100 °C");50;</t>
  </si>
  <si>
    <t>SI(Y(G21="90 &lt; D ≤ 140";G22="Temperatura máxima fluido ≥ 100 y &lt; 180 °C");60;</t>
  </si>
  <si>
    <t>SI(Y(G21="140 &lt; D";G22="Temperatura máxima fluido ≥ 40 y &lt; 60 °C");45;</t>
  </si>
  <si>
    <t>SI(Y(G21="140 &lt; D";G22="Temperatura máxima fluido ≥ 60 y &lt; 100 °C");50;</t>
  </si>
  <si>
    <t>SI(Y(G21="140 &lt; D";G22="Temperatura máxima fluido ≥ 100 y &lt; 180 °C");60;</t>
  </si>
  <si>
    <t>SI(Y(G21="D ≤ 35";G22="Temperatura máxima fluido ≥ 40 y &lt; 60 °C");35;SI(Y(G21="D ≤ 35";G22="Temperatura máxima fluido ≥ 60 y &lt; 100 °C");35;SI(Y(G21="D ≤ 35";G22="Temperatura máxima fluido ≥ 100 y &lt; 180 °C");35;SI(Y(G21="35 &lt; D ≤ 60";G22="Temperatura máxima fluido ≥ 40 y &lt; 60 °C");40;SI(Y(G21="35 &lt; D ≤ 60";G22="Temperatura máxima fluido ≥ 60 y &lt; 100 °C");40;SI(Y(G21="35 &lt; D ≤ 60";G22="Temperatura máxima fluido ≥ 100 y &lt; 180 °C");50;SI(Y(G21="60 &lt; D ≤ 90";G22="Temperatura máxima fluido ≥ 40 y &lt; 60 °C");40;SI(Y(G21="60 &lt; D ≤ 90";G22="Temperatura máxima fluido ≥ 60 y &lt; 100 °C");40;SI(Y(G21="60 &lt; D ≤ 90";G22="Temperatura máxima fluido ≥ 100 y &lt; 180 °C");50;SI(Y(G21="90 &lt; D ≤ 140";G22="Temperatura máxima fluido ≥ 40 y &lt; 60 °C");40;SI(Y(G21="90 &lt; D ≤ 140";G22="Temperatura máxima fluido ≥ 60 y &lt; 100 °C");50;SI(Y(G21="90 &lt; D ≤ 140";G22="Temperatura máxima fluido ≥ 100 y &lt; 180 °C");60;SI(Y(G21="140 &lt; D";G22="Temperatura máxima fluido ≥ 40 y &lt; 60 °C");45;SI(Y(G21="140 &lt; D";G22="Temperatura máxima fluido ≥ 60 y &lt; 100 °C");50;SI(Y(G21="140 &lt; D";G22="Temperatura máxima fluido ≥ 100 y &lt; 180 °C");60;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</si>
</sst>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4"/>
      <color theme="0"/>
      <name val="Arial Narrow"/>
      <family val="2"/>
    </font>
    <font>
      <b/>
      <sz val="12"/>
      <name val="Arial Narrow"/>
      <family val="2"/>
    </font>
    <font>
      <b/>
      <sz val="10"/>
      <color theme="0"/>
      <name val="Arial Narrow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F6FC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8" fillId="0" borderId="0" xfId="0" applyFont="1"/>
    <xf numFmtId="0" fontId="9" fillId="5" borderId="0" xfId="0" applyFont="1" applyFill="1" applyAlignment="1">
      <alignment vertical="top"/>
    </xf>
    <xf numFmtId="0" fontId="10" fillId="5" borderId="0" xfId="0" applyFont="1" applyFill="1" applyAlignment="1">
      <alignment vertical="top"/>
    </xf>
    <xf numFmtId="0" fontId="3" fillId="5" borderId="0" xfId="0" applyFont="1" applyFill="1" applyAlignment="1">
      <alignment vertical="top"/>
    </xf>
    <xf numFmtId="2" fontId="3" fillId="0" borderId="5" xfId="0" applyNumberFormat="1" applyFont="1" applyBorder="1" applyAlignment="1">
      <alignment vertical="top"/>
    </xf>
    <xf numFmtId="0" fontId="3" fillId="4" borderId="5" xfId="0" applyFont="1" applyFill="1" applyBorder="1" applyAlignment="1" applyProtection="1">
      <alignment vertical="top"/>
      <protection locked="0"/>
    </xf>
    <xf numFmtId="1" fontId="3" fillId="4" borderId="5" xfId="0" applyNumberFormat="1" applyFont="1" applyFill="1" applyBorder="1" applyAlignment="1" applyProtection="1">
      <alignment vertical="top"/>
      <protection locked="0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5" xfId="0" applyFont="1" applyBorder="1" applyAlignment="1">
      <alignment vertical="top"/>
    </xf>
    <xf numFmtId="0" fontId="7" fillId="3" borderId="6" xfId="0" applyFont="1" applyFill="1" applyBorder="1" applyAlignment="1">
      <alignment vertical="top"/>
    </xf>
    <xf numFmtId="0" fontId="7" fillId="3" borderId="7" xfId="0" applyFont="1" applyFill="1" applyBorder="1" applyAlignment="1">
      <alignment vertical="top"/>
    </xf>
    <xf numFmtId="0" fontId="7" fillId="3" borderId="8" xfId="0" applyFont="1" applyFill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4" borderId="5" xfId="0" applyFont="1" applyFill="1" applyBorder="1" applyAlignment="1" applyProtection="1">
      <alignment horizontal="center" vertical="top"/>
      <protection locked="0"/>
    </xf>
    <xf numFmtId="0" fontId="5" fillId="3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justify" vertical="top" wrapText="1"/>
    </xf>
  </cellXfs>
  <cellStyles count="1">
    <cellStyle name="Normal" xfId="0" builtinId="0"/>
  </cellStyles>
  <dxfs count="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144769</xdr:colOff>
      <xdr:row>26</xdr:row>
      <xdr:rowOff>129540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B71412-B04E-4DCC-9928-F1498FA448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182880"/>
          <a:ext cx="4107169" cy="470154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1</xdr:rowOff>
    </xdr:from>
    <xdr:to>
      <xdr:col>13</xdr:col>
      <xdr:colOff>0</xdr:colOff>
      <xdr:row>17</xdr:row>
      <xdr:rowOff>55691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6962EF6-7882-4D8D-B26D-CEEBBE72D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47360" y="182881"/>
          <a:ext cx="4754880" cy="2981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showGridLines="0" tabSelected="1" zoomScale="110" zoomScaleNormal="110" workbookViewId="0">
      <selection activeCell="G12" sqref="G12:I12"/>
    </sheetView>
  </sheetViews>
  <sheetFormatPr defaultColWidth="12.7109375" defaultRowHeight="13.9"/>
  <cols>
    <col min="1" max="1" width="4.7109375" style="7" customWidth="1"/>
    <col min="2" max="9" width="12.7109375" style="7"/>
    <col min="10" max="16" width="0" style="7" hidden="1" customWidth="1"/>
    <col min="17" max="16384" width="12.7109375" style="7"/>
  </cols>
  <sheetData>
    <row r="1" spans="1:14" customFormat="1" ht="13.5" customHeight="1">
      <c r="B1" s="16"/>
      <c r="C1" s="16"/>
      <c r="D1" s="16"/>
      <c r="E1" s="16"/>
      <c r="F1" s="16"/>
      <c r="G1" s="16"/>
      <c r="H1" s="16"/>
      <c r="I1" s="16"/>
      <c r="J1" s="16"/>
      <c r="K1" s="17"/>
    </row>
    <row r="2" spans="1:14" customFormat="1" ht="18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17"/>
    </row>
    <row r="3" spans="1:14" customFormat="1" ht="14.45">
      <c r="B3" s="29" t="s">
        <v>1</v>
      </c>
      <c r="C3" s="29"/>
      <c r="D3" s="29"/>
      <c r="E3" s="29"/>
      <c r="F3" s="29"/>
      <c r="G3" s="29"/>
      <c r="H3" s="29"/>
      <c r="I3" s="16"/>
      <c r="J3" s="16"/>
      <c r="K3" s="17"/>
    </row>
    <row r="4" spans="1:14" customFormat="1" ht="14.45">
      <c r="B4" s="18"/>
      <c r="C4" s="18"/>
      <c r="D4" s="18"/>
      <c r="E4" s="18"/>
      <c r="F4" s="18"/>
      <c r="G4" s="18"/>
      <c r="H4" s="18"/>
      <c r="I4" s="16"/>
      <c r="J4" s="16"/>
      <c r="K4" s="17"/>
    </row>
    <row r="5" spans="1:14">
      <c r="A5" s="5"/>
      <c r="B5" s="30" t="s">
        <v>2</v>
      </c>
      <c r="C5" s="30"/>
      <c r="D5" s="30"/>
      <c r="E5" s="30"/>
      <c r="F5" s="30"/>
      <c r="G5" s="30"/>
      <c r="H5" s="30"/>
      <c r="I5" s="30"/>
    </row>
    <row r="6" spans="1:14">
      <c r="A6" s="5"/>
      <c r="B6" s="30"/>
      <c r="C6" s="30"/>
      <c r="D6" s="30"/>
      <c r="E6" s="30"/>
      <c r="F6" s="30"/>
      <c r="G6" s="30"/>
      <c r="H6" s="30"/>
      <c r="I6" s="30"/>
    </row>
    <row r="7" spans="1:14">
      <c r="A7" s="5"/>
      <c r="B7" s="5"/>
      <c r="C7" s="5"/>
      <c r="D7" s="5"/>
      <c r="E7" s="5"/>
      <c r="F7" s="5"/>
      <c r="G7" s="5"/>
      <c r="H7" s="5"/>
      <c r="I7" s="5"/>
    </row>
    <row r="8" spans="1:14" ht="15.6">
      <c r="A8" s="5"/>
      <c r="B8" s="6" t="s">
        <v>3</v>
      </c>
      <c r="C8" s="5"/>
      <c r="D8" s="5"/>
      <c r="E8" s="5"/>
      <c r="F8" s="5"/>
      <c r="G8" s="5"/>
      <c r="H8" s="5"/>
      <c r="I8" s="5"/>
    </row>
    <row r="9" spans="1:14">
      <c r="A9" s="5"/>
      <c r="B9" s="5"/>
      <c r="C9" s="5"/>
      <c r="D9" s="5"/>
      <c r="E9" s="5"/>
      <c r="F9" s="5"/>
      <c r="G9" s="5"/>
      <c r="H9" s="5"/>
      <c r="I9" s="5"/>
    </row>
    <row r="10" spans="1:14" ht="15.6">
      <c r="A10" s="5"/>
      <c r="B10" s="10" t="s">
        <v>4</v>
      </c>
      <c r="C10" s="11" t="str">
        <f>IF(OR(G12=0,G13=0,I15=0,I16=0,I18=0),"Faltan datos",IF(I18&gt;=I17,"El espesor del aislante cumple con lo exigido","El espesor del aislante no cumple con lo exigido"))</f>
        <v>Faltan datos</v>
      </c>
      <c r="D10" s="12"/>
      <c r="E10" s="12"/>
      <c r="F10" s="12"/>
    </row>
    <row r="12" spans="1:14">
      <c r="B12" s="26" t="s">
        <v>5</v>
      </c>
      <c r="C12" s="26"/>
      <c r="D12" s="26"/>
      <c r="E12" s="26"/>
      <c r="F12" s="26"/>
      <c r="G12" s="27"/>
      <c r="H12" s="27"/>
      <c r="I12" s="27"/>
      <c r="K12" s="7" t="s">
        <v>6</v>
      </c>
      <c r="L12" s="7" t="s">
        <v>7</v>
      </c>
      <c r="M12" s="7" t="s">
        <v>8</v>
      </c>
      <c r="N12" s="7" t="s">
        <v>9</v>
      </c>
    </row>
    <row r="13" spans="1:14">
      <c r="B13" s="26" t="s">
        <v>10</v>
      </c>
      <c r="C13" s="26"/>
      <c r="D13" s="26"/>
      <c r="E13" s="26"/>
      <c r="F13" s="26"/>
      <c r="G13" s="27"/>
      <c r="H13" s="27"/>
      <c r="I13" s="27"/>
      <c r="K13" s="7" t="s">
        <v>11</v>
      </c>
      <c r="L13" s="7">
        <v>25</v>
      </c>
      <c r="M13" s="7">
        <v>25</v>
      </c>
      <c r="N13" s="7">
        <v>30</v>
      </c>
    </row>
    <row r="14" spans="1:14">
      <c r="B14" s="23" t="s">
        <v>12</v>
      </c>
      <c r="C14" s="24"/>
      <c r="D14" s="24"/>
      <c r="E14" s="24"/>
      <c r="F14" s="24"/>
      <c r="G14" s="24"/>
      <c r="H14" s="25"/>
      <c r="I14" s="19" t="str">
        <f>IF(AND(G12="D ≤ 35",G13="Temperatura máxima fluido ≥ 40 y &lt; 60 °C"),25,IF(AND(G12="D ≤ 35",G13="Temperatura máxima fluido ≥ 60 y &lt; 100 °C"),25,IF(AND(G12="D ≤ 35",G13="Temperatura máxima fluido ≥ 100 y &lt; 180 °C"),30,IF(AND(G12="35 &lt; D ≤ 60",G13="Temperatura máxima fluido ≥ 40 y &lt; 60 °C"),30,IF(AND(G12="35 &lt; D ≤ 60",G13="Temperatura máxima fluido ≥ 60 y &lt; 100 °C"),30,IF(AND(G12="35 &lt; D ≤ 60",G13="Temperatura máxima fluido ≥ 100 y &lt; 180 °C"),40,IF(AND(G12="60 &lt; D ≤ 90",G13="Temperatura máxima fluido ≥ 40 y &lt; 60 °C"),30,IF(AND(G12="60 &lt; D ≤ 90",G13="Temperatura máxima fluido ≥ 60 y &lt; 100 °C"),30,IF(AND(G12="60 &lt; D ≤ 90",G13="Temperatura máxima fluido ≥ 100 y &lt; 180 °C"),40,IF(AND(G12="90 &lt; D ≤ 140",G13="Temperatura máxima fluido ≥ 40 y &lt; 60 °C"),30,IF(AND(G12="90 &lt; D ≤ 140",G13="Temperatura máxima fluido ≥ 60 y &lt; 100 °C"),40,IF(AND(G12="90 &lt; D ≤ 140",G13="Temperatura máxima fluido ≥ 100 y &lt; 180 °C"),50,IF(AND(G12="140 &lt; D",G13="Temperatura máxima fluido ≥ 40 y &lt; 60 °C"),35,IF(AND(G12="140 &lt; D",G13="Temperatura máxima fluido ≥ 60 y &lt; 100 °C"),40,IF(AND(G12="140 &lt; D",G13="Temperatura máxima fluido ≥ 100 y &lt; 180 °C"),50,"Faltan datos")))))))))))))))</f>
        <v>Faltan datos</v>
      </c>
      <c r="K14" s="7" t="s">
        <v>13</v>
      </c>
      <c r="L14" s="7">
        <v>30</v>
      </c>
      <c r="M14" s="7">
        <v>30</v>
      </c>
      <c r="N14" s="7">
        <v>40</v>
      </c>
    </row>
    <row r="15" spans="1:14">
      <c r="B15" s="23" t="s">
        <v>14</v>
      </c>
      <c r="C15" s="24"/>
      <c r="D15" s="24"/>
      <c r="E15" s="24"/>
      <c r="F15" s="24"/>
      <c r="G15" s="24"/>
      <c r="H15" s="25"/>
      <c r="I15" s="14"/>
      <c r="J15" s="7" t="s">
        <v>15</v>
      </c>
      <c r="K15" s="7" t="s">
        <v>16</v>
      </c>
      <c r="L15" s="7">
        <v>30</v>
      </c>
      <c r="M15" s="7">
        <v>30</v>
      </c>
      <c r="N15" s="7">
        <v>40</v>
      </c>
    </row>
    <row r="16" spans="1:14">
      <c r="B16" s="23" t="s">
        <v>17</v>
      </c>
      <c r="C16" s="24"/>
      <c r="D16" s="24"/>
      <c r="E16" s="24"/>
      <c r="F16" s="24"/>
      <c r="G16" s="24"/>
      <c r="H16" s="25"/>
      <c r="I16" s="14"/>
      <c r="J16" s="7" t="s">
        <v>18</v>
      </c>
      <c r="K16" s="7" t="s">
        <v>19</v>
      </c>
      <c r="L16" s="7">
        <v>30</v>
      </c>
      <c r="M16" s="7">
        <v>40</v>
      </c>
      <c r="N16" s="7">
        <v>50</v>
      </c>
    </row>
    <row r="17" spans="1:14">
      <c r="B17" s="23" t="s">
        <v>20</v>
      </c>
      <c r="C17" s="24"/>
      <c r="D17" s="24"/>
      <c r="E17" s="24"/>
      <c r="F17" s="24"/>
      <c r="G17" s="24"/>
      <c r="H17" s="25"/>
      <c r="I17" s="13" t="str">
        <f>IF(OR(G12=0,G13=0,I15=0,I16=0),"Faltan datos",B19*(C19^(D19*F19)-1))</f>
        <v>Faltan datos</v>
      </c>
      <c r="J17" s="7" t="s">
        <v>21</v>
      </c>
      <c r="K17" s="7" t="s">
        <v>22</v>
      </c>
      <c r="L17" s="7">
        <v>35</v>
      </c>
      <c r="M17" s="7">
        <v>40</v>
      </c>
      <c r="N17" s="7">
        <v>50</v>
      </c>
    </row>
    <row r="18" spans="1:14">
      <c r="B18" s="20" t="s">
        <v>23</v>
      </c>
      <c r="C18" s="21"/>
      <c r="D18" s="21"/>
      <c r="E18" s="21"/>
      <c r="F18" s="21"/>
      <c r="G18" s="21"/>
      <c r="H18" s="22"/>
      <c r="I18" s="15"/>
    </row>
    <row r="19" spans="1:14" hidden="1">
      <c r="B19" s="7">
        <f>I15/2</f>
        <v>0</v>
      </c>
      <c r="C19" s="7">
        <v>2.7183000000000002</v>
      </c>
      <c r="D19" s="7">
        <f>I16/0.04</f>
        <v>0</v>
      </c>
      <c r="E19" s="7" t="e">
        <f>(I15+(2*I14))/I15</f>
        <v>#VALUE!</v>
      </c>
      <c r="F19" s="7" t="e">
        <f>LN(E19)</f>
        <v>#VALUE!</v>
      </c>
      <c r="I19" s="8"/>
    </row>
    <row r="21" spans="1:14" ht="15.6">
      <c r="A21" s="5"/>
      <c r="B21" s="6" t="s">
        <v>24</v>
      </c>
      <c r="C21" s="5"/>
      <c r="D21" s="5"/>
      <c r="E21" s="5"/>
      <c r="F21" s="5"/>
      <c r="G21" s="5"/>
      <c r="H21" s="5"/>
      <c r="I21" s="5"/>
    </row>
    <row r="22" spans="1:14">
      <c r="A22" s="5"/>
      <c r="B22" s="5"/>
      <c r="C22" s="5"/>
      <c r="D22" s="5"/>
      <c r="E22" s="5"/>
      <c r="F22" s="5"/>
      <c r="G22" s="5"/>
      <c r="H22" s="5"/>
      <c r="I22" s="5"/>
    </row>
    <row r="23" spans="1:14" ht="15.6">
      <c r="A23" s="5"/>
      <c r="B23" s="10" t="s">
        <v>4</v>
      </c>
      <c r="C23" s="11" t="str">
        <f>IF(OR(G25=0,G26=0,I28=0,I29=0,I31=0),"Faltan datos",IF(I31&gt;=I30,"El espesor del aislante cumple con lo exigido","El espesor del aislante no cumple con lo exigido"))</f>
        <v>Faltan datos</v>
      </c>
      <c r="D23" s="12"/>
      <c r="E23" s="12"/>
      <c r="F23" s="12"/>
    </row>
    <row r="25" spans="1:14">
      <c r="B25" s="26" t="s">
        <v>5</v>
      </c>
      <c r="C25" s="26"/>
      <c r="D25" s="26"/>
      <c r="E25" s="26"/>
      <c r="F25" s="26"/>
      <c r="G25" s="27"/>
      <c r="H25" s="27"/>
      <c r="I25" s="27"/>
      <c r="K25" s="7" t="s">
        <v>6</v>
      </c>
      <c r="L25" s="7" t="s">
        <v>7</v>
      </c>
      <c r="M25" s="7" t="s">
        <v>8</v>
      </c>
      <c r="N25" s="7" t="s">
        <v>9</v>
      </c>
    </row>
    <row r="26" spans="1:14">
      <c r="B26" s="26" t="s">
        <v>10</v>
      </c>
      <c r="C26" s="26"/>
      <c r="D26" s="26"/>
      <c r="E26" s="26"/>
      <c r="F26" s="26"/>
      <c r="G26" s="27"/>
      <c r="H26" s="27"/>
      <c r="I26" s="27"/>
      <c r="K26" s="7" t="s">
        <v>11</v>
      </c>
      <c r="L26" s="7">
        <v>35</v>
      </c>
      <c r="M26" s="7">
        <v>35</v>
      </c>
      <c r="N26" s="7">
        <v>35</v>
      </c>
    </row>
    <row r="27" spans="1:14">
      <c r="B27" s="23" t="s">
        <v>12</v>
      </c>
      <c r="C27" s="24"/>
      <c r="D27" s="24"/>
      <c r="E27" s="24"/>
      <c r="F27" s="24"/>
      <c r="G27" s="24"/>
      <c r="H27" s="25"/>
      <c r="I27" s="19" t="str">
        <f>IF(AND(G25="D ≤ 35",G26="Temperatura máxima fluido ≥ 40 y &lt; 60 °C"),35,IF(AND(G25="D ≤ 35",G26="Temperatura máxima fluido ≥ 60 y &lt; 100 °C"),35,IF(AND(G25="D ≤ 35",G26="Temperatura máxima fluido ≥ 100 y &lt; 180 °C"),35,IF(AND(G25="35 &lt; D ≤ 60",G26="Temperatura máxima fluido ≥ 40 y &lt; 60 °C"),40,IF(AND(G25="35 &lt; D ≤ 60",G26="Temperatura máxima fluido ≥ 60 y &lt; 100 °C"),40,IF(AND(G25="35 &lt; D ≤ 60",G26="Temperatura máxima fluido ≥ 100 y &lt; 180 °C"),50,IF(AND(G25="60 &lt; D ≤ 90",G26="Temperatura máxima fluido ≥ 40 y &lt; 60 °C"),40,IF(AND(G25="60 &lt; D ≤ 90",G26="Temperatura máxima fluido ≥ 60 y &lt; 100 °C"),40,IF(AND(G25="60 &lt; D ≤ 90",G26="Temperatura máxima fluido ≥ 100 y &lt; 180 °C"),50,IF(AND(G25="90 &lt; D ≤ 140",G26="Temperatura máxima fluido ≥ 40 y &lt; 60 °C"),40,IF(AND(G25="90 &lt; D ≤ 140",G26="Temperatura máxima fluido ≥ 60 y &lt; 100 °C"),50,IF(AND(G25="90 &lt; D ≤ 140",G26="Temperatura máxima fluido ≥ 100 y &lt; 180 °C"),60,IF(AND(G25="140 &lt; D",G26="Temperatura máxima fluido ≥ 40 y &lt; 60 °C"),45,IF(AND(G25="140 &lt; D",G26="Temperatura máxima fluido ≥ 60 y &lt; 100 °C"),50,IF(AND(G25="140 &lt; D",G26="Temperatura máxima fluido ≥ 100 y &lt; 180 °C"),60,"Faltan datos")))))))))))))))</f>
        <v>Faltan datos</v>
      </c>
      <c r="J27" s="7" t="s">
        <v>15</v>
      </c>
      <c r="K27" s="7" t="s">
        <v>13</v>
      </c>
      <c r="L27" s="7">
        <v>40</v>
      </c>
      <c r="M27" s="7">
        <v>40</v>
      </c>
      <c r="N27" s="7">
        <v>50</v>
      </c>
    </row>
    <row r="28" spans="1:14">
      <c r="B28" s="23" t="s">
        <v>25</v>
      </c>
      <c r="C28" s="24"/>
      <c r="D28" s="24"/>
      <c r="E28" s="24"/>
      <c r="F28" s="24"/>
      <c r="G28" s="24"/>
      <c r="H28" s="25"/>
      <c r="I28" s="14"/>
      <c r="J28" s="7" t="s">
        <v>18</v>
      </c>
      <c r="K28" s="7" t="s">
        <v>16</v>
      </c>
      <c r="L28" s="7">
        <v>40</v>
      </c>
      <c r="M28" s="7">
        <v>40</v>
      </c>
      <c r="N28" s="7">
        <v>50</v>
      </c>
    </row>
    <row r="29" spans="1:14">
      <c r="B29" s="23" t="s">
        <v>17</v>
      </c>
      <c r="C29" s="24"/>
      <c r="D29" s="24"/>
      <c r="E29" s="24"/>
      <c r="F29" s="24"/>
      <c r="G29" s="24"/>
      <c r="H29" s="25"/>
      <c r="I29" s="14"/>
      <c r="J29" s="7" t="s">
        <v>21</v>
      </c>
      <c r="K29" s="7" t="s">
        <v>19</v>
      </c>
      <c r="L29" s="7">
        <v>40</v>
      </c>
      <c r="M29" s="7">
        <v>50</v>
      </c>
      <c r="N29" s="7">
        <v>60</v>
      </c>
    </row>
    <row r="30" spans="1:14">
      <c r="B30" s="23" t="s">
        <v>20</v>
      </c>
      <c r="C30" s="24"/>
      <c r="D30" s="24"/>
      <c r="E30" s="24"/>
      <c r="F30" s="24"/>
      <c r="G30" s="24"/>
      <c r="H30" s="25"/>
      <c r="I30" s="13" t="str">
        <f>IF(OR(G25=0,G26=0,I28=0,I29=0),"Faltan datos",B32*(C32^(D32*F32)-1))</f>
        <v>Faltan datos</v>
      </c>
      <c r="K30" s="7" t="s">
        <v>22</v>
      </c>
      <c r="L30" s="7">
        <v>45</v>
      </c>
      <c r="M30" s="7">
        <v>50</v>
      </c>
      <c r="N30" s="7">
        <v>60</v>
      </c>
    </row>
    <row r="31" spans="1:14">
      <c r="B31" s="20" t="s">
        <v>23</v>
      </c>
      <c r="C31" s="21"/>
      <c r="D31" s="21"/>
      <c r="E31" s="21"/>
      <c r="F31" s="21"/>
      <c r="G31" s="21"/>
      <c r="H31" s="22"/>
      <c r="I31" s="15"/>
    </row>
    <row r="32" spans="1:14" hidden="1">
      <c r="B32" s="7">
        <f>I28/2</f>
        <v>0</v>
      </c>
      <c r="C32" s="7">
        <v>2.7183000000000002</v>
      </c>
      <c r="D32" s="7">
        <f>I29/0.04</f>
        <v>0</v>
      </c>
      <c r="E32" s="7" t="e">
        <f>(I28+(2*I27))/I28</f>
        <v>#VALUE!</v>
      </c>
      <c r="F32" s="7" t="e">
        <f>LN(E32)</f>
        <v>#VALUE!</v>
      </c>
      <c r="I32" s="8"/>
    </row>
    <row r="34" spans="2:10" ht="15.6">
      <c r="B34" s="6" t="s">
        <v>26</v>
      </c>
    </row>
    <row r="36" spans="2:10" ht="15.6">
      <c r="B36" s="10" t="s">
        <v>4</v>
      </c>
      <c r="C36" s="11" t="str">
        <f>IF(OR(I38=0,I40=0),"Faltan datos",IF(I40&gt;=I39,"El espesor del aislante cumple con lo exigido","El espesor del aislante no cumple con lo exigido"))</f>
        <v>Faltan datos</v>
      </c>
      <c r="D36" s="12"/>
      <c r="E36" s="12"/>
      <c r="F36" s="12"/>
    </row>
    <row r="38" spans="2:10">
      <c r="B38" s="23" t="s">
        <v>17</v>
      </c>
      <c r="C38" s="24"/>
      <c r="D38" s="24"/>
      <c r="E38" s="24"/>
      <c r="F38" s="24"/>
      <c r="G38" s="24"/>
      <c r="H38" s="25"/>
      <c r="I38" s="14"/>
      <c r="J38" s="7" t="s">
        <v>21</v>
      </c>
    </row>
    <row r="39" spans="2:10">
      <c r="B39" s="23" t="s">
        <v>20</v>
      </c>
      <c r="C39" s="24"/>
      <c r="D39" s="24"/>
      <c r="E39" s="24"/>
      <c r="F39" s="24"/>
      <c r="G39" s="24"/>
      <c r="H39" s="25"/>
      <c r="I39" s="13" t="str">
        <f>IF(I38=0,"Faltan datos",20*(I38/0.04))</f>
        <v>Faltan datos</v>
      </c>
    </row>
    <row r="40" spans="2:10">
      <c r="B40" s="20" t="s">
        <v>27</v>
      </c>
      <c r="C40" s="21"/>
      <c r="D40" s="21"/>
      <c r="E40" s="21"/>
      <c r="F40" s="21"/>
      <c r="G40" s="21"/>
      <c r="H40" s="22"/>
      <c r="I40" s="15"/>
    </row>
    <row r="42" spans="2:10" ht="15.6">
      <c r="B42" s="6" t="s">
        <v>28</v>
      </c>
    </row>
    <row r="44" spans="2:10" ht="15.6">
      <c r="B44" s="10" t="s">
        <v>4</v>
      </c>
      <c r="C44" s="11" t="str">
        <f>IF(OR(I46=0,I48=0),"Faltan datos",IF(I48&gt;=I47,"El espesor del aislante cumple con lo exigido","El espesor del aislante no cumple con lo exigido"))</f>
        <v>Faltan datos</v>
      </c>
      <c r="D44" s="12"/>
      <c r="E44" s="12"/>
      <c r="F44" s="12"/>
    </row>
    <row r="46" spans="2:10">
      <c r="B46" s="23" t="s">
        <v>17</v>
      </c>
      <c r="C46" s="24"/>
      <c r="D46" s="24"/>
      <c r="E46" s="24"/>
      <c r="F46" s="24"/>
      <c r="G46" s="24"/>
      <c r="H46" s="25"/>
      <c r="I46" s="14"/>
      <c r="J46" s="7" t="s">
        <v>21</v>
      </c>
    </row>
    <row r="47" spans="2:10">
      <c r="B47" s="23" t="s">
        <v>20</v>
      </c>
      <c r="C47" s="24"/>
      <c r="D47" s="24"/>
      <c r="E47" s="24"/>
      <c r="F47" s="24"/>
      <c r="G47" s="24"/>
      <c r="H47" s="25"/>
      <c r="I47" s="19" t="str">
        <f>IF(I46=0,"Faltan datos",30*(I46/0.04))</f>
        <v>Faltan datos</v>
      </c>
    </row>
    <row r="48" spans="2:10">
      <c r="B48" s="20" t="s">
        <v>29</v>
      </c>
      <c r="C48" s="21"/>
      <c r="D48" s="21"/>
      <c r="E48" s="21"/>
      <c r="F48" s="21"/>
      <c r="G48" s="21"/>
      <c r="H48" s="22"/>
      <c r="I48" s="15"/>
    </row>
    <row r="50" spans="2:10" ht="15.6">
      <c r="B50" s="6" t="s">
        <v>30</v>
      </c>
    </row>
    <row r="52" spans="2:10" ht="15.6">
      <c r="B52" s="10" t="s">
        <v>4</v>
      </c>
      <c r="C52" s="11" t="str">
        <f>IF(OR(I54=0,I56=0),"Faltan datos",IF(I56&gt;=I55,"El espesor del aislante cumple con lo exigido","El espesor del aislante no cumple con lo exigido"))</f>
        <v>Faltan datos</v>
      </c>
      <c r="D52" s="12"/>
      <c r="E52" s="12"/>
      <c r="F52" s="12"/>
    </row>
    <row r="54" spans="2:10">
      <c r="B54" s="23" t="s">
        <v>17</v>
      </c>
      <c r="C54" s="24"/>
      <c r="D54" s="24"/>
      <c r="E54" s="24"/>
      <c r="F54" s="24"/>
      <c r="G54" s="24"/>
      <c r="H54" s="25"/>
      <c r="I54" s="14"/>
      <c r="J54" s="7" t="s">
        <v>21</v>
      </c>
    </row>
    <row r="55" spans="2:10">
      <c r="B55" s="23" t="s">
        <v>20</v>
      </c>
      <c r="C55" s="24"/>
      <c r="D55" s="24"/>
      <c r="E55" s="24"/>
      <c r="F55" s="24"/>
      <c r="G55" s="24"/>
      <c r="H55" s="25"/>
      <c r="I55" s="19" t="str">
        <f>IF(I54=0,"Faltan datos",50*(I54/0.04))</f>
        <v>Faltan datos</v>
      </c>
    </row>
    <row r="56" spans="2:10">
      <c r="B56" s="20" t="s">
        <v>31</v>
      </c>
      <c r="C56" s="21"/>
      <c r="D56" s="21"/>
      <c r="E56" s="21"/>
      <c r="F56" s="21"/>
      <c r="G56" s="21"/>
      <c r="H56" s="22"/>
      <c r="I56" s="15"/>
    </row>
  </sheetData>
  <sheetProtection password="C61B" sheet="1" selectLockedCells="1"/>
  <mergeCells count="30">
    <mergeCell ref="B2:J2"/>
    <mergeCell ref="B3:H3"/>
    <mergeCell ref="B5:I6"/>
    <mergeCell ref="B15:H15"/>
    <mergeCell ref="B16:H16"/>
    <mergeCell ref="B17:H17"/>
    <mergeCell ref="G12:I12"/>
    <mergeCell ref="G13:I13"/>
    <mergeCell ref="B12:F12"/>
    <mergeCell ref="B13:F13"/>
    <mergeCell ref="B14:H14"/>
    <mergeCell ref="B18:H18"/>
    <mergeCell ref="B31:H31"/>
    <mergeCell ref="B25:F25"/>
    <mergeCell ref="G25:I25"/>
    <mergeCell ref="B26:F26"/>
    <mergeCell ref="G26:I26"/>
    <mergeCell ref="B27:H27"/>
    <mergeCell ref="B28:H28"/>
    <mergeCell ref="B56:H56"/>
    <mergeCell ref="B48:H48"/>
    <mergeCell ref="B47:H47"/>
    <mergeCell ref="B46:H46"/>
    <mergeCell ref="B29:H29"/>
    <mergeCell ref="B30:H30"/>
    <mergeCell ref="B38:H38"/>
    <mergeCell ref="B39:H39"/>
    <mergeCell ref="B40:H40"/>
    <mergeCell ref="B54:H54"/>
    <mergeCell ref="B55:H55"/>
  </mergeCells>
  <conditionalFormatting sqref="C10">
    <cfRule type="containsText" dxfId="4" priority="8" operator="containsText" text="El espesor del aislante no cumple con lo exigido">
      <formula>NOT(ISERROR(SEARCH("El espesor del aislante no cumple con lo exigido",C10)))</formula>
    </cfRule>
  </conditionalFormatting>
  <conditionalFormatting sqref="C36">
    <cfRule type="containsText" dxfId="3" priority="6" operator="containsText" text="El espesor del aislante no cumple con lo exigido">
      <formula>NOT(ISERROR(SEARCH("El espesor del aislante no cumple con lo exigido",C36)))</formula>
    </cfRule>
  </conditionalFormatting>
  <conditionalFormatting sqref="C23">
    <cfRule type="containsText" dxfId="2" priority="3" operator="containsText" text="El espesor del aislante no cumple con lo exigido">
      <formula>NOT(ISERROR(SEARCH("El espesor del aislante no cumple con lo exigido",C23)))</formula>
    </cfRule>
  </conditionalFormatting>
  <conditionalFormatting sqref="C44">
    <cfRule type="containsText" dxfId="1" priority="2" operator="containsText" text="El espesor del aislante no cumple con lo exigido">
      <formula>NOT(ISERROR(SEARCH("El espesor del aislante no cumple con lo exigido",C44)))</formula>
    </cfRule>
  </conditionalFormatting>
  <conditionalFormatting sqref="C52">
    <cfRule type="containsText" dxfId="0" priority="1" operator="containsText" text="El espesor del aislante no cumple con lo exigido">
      <formula>NOT(ISERROR(SEARCH("El espesor del aislante no cumple con lo exigido",C52)))</formula>
    </cfRule>
  </conditionalFormatting>
  <dataValidations count="6">
    <dataValidation type="list" allowBlank="1" showInputMessage="1" showErrorMessage="1" sqref="G12" xr:uid="{00000000-0002-0000-0000-000000000000}">
      <formula1>$K$13:$K$17</formula1>
    </dataValidation>
    <dataValidation type="list" allowBlank="1" showInputMessage="1" showErrorMessage="1" sqref="G13" xr:uid="{00000000-0002-0000-0000-000001000000}">
      <formula1>$L$12:$N$12</formula1>
    </dataValidation>
    <dataValidation type="list" allowBlank="1" showInputMessage="1" showErrorMessage="1" sqref="G25:I25" xr:uid="{00000000-0002-0000-0000-000002000000}">
      <formula1>$K$26:$K$30</formula1>
    </dataValidation>
    <dataValidation type="list" allowBlank="1" showInputMessage="1" showErrorMessage="1" sqref="G26:I26" xr:uid="{00000000-0002-0000-0000-000003000000}">
      <formula1>$L$25:$N$25</formula1>
    </dataValidation>
    <dataValidation type="whole" operator="greaterThan" allowBlank="1" showInputMessage="1" showErrorMessage="1" error="Ingresar números enteros positivos" sqref="I15 I18 I28 I31 I40 I48 I56" xr:uid="{00000000-0002-0000-0000-000004000000}">
      <formula1>0</formula1>
    </dataValidation>
    <dataValidation type="decimal" operator="greaterThan" allowBlank="1" showInputMessage="1" showErrorMessage="1" error="Ingresar números decimales positivos" sqref="I16 I29 I38 I46 I54" xr:uid="{00000000-0002-0000-0000-000005000000}">
      <formula1>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C23"/>
  <sheetViews>
    <sheetView workbookViewId="0">
      <selection activeCell="C23" sqref="C23"/>
    </sheetView>
  </sheetViews>
  <sheetFormatPr defaultColWidth="11.42578125" defaultRowHeight="14.45"/>
  <sheetData>
    <row r="3" spans="3:3">
      <c r="C3" t="s">
        <v>32</v>
      </c>
    </row>
    <row r="4" spans="3:3">
      <c r="C4" t="s">
        <v>33</v>
      </c>
    </row>
    <row r="5" spans="3:3">
      <c r="C5" t="s">
        <v>34</v>
      </c>
    </row>
    <row r="6" spans="3:3">
      <c r="C6" t="s">
        <v>35</v>
      </c>
    </row>
    <row r="7" spans="3:3">
      <c r="C7" t="s">
        <v>36</v>
      </c>
    </row>
    <row r="8" spans="3:3">
      <c r="C8" t="s">
        <v>37</v>
      </c>
    </row>
    <row r="9" spans="3:3">
      <c r="C9" t="s">
        <v>38</v>
      </c>
    </row>
    <row r="10" spans="3:3">
      <c r="C10" t="s">
        <v>39</v>
      </c>
    </row>
    <row r="11" spans="3:3">
      <c r="C11" t="s">
        <v>40</v>
      </c>
    </row>
    <row r="12" spans="3:3">
      <c r="C12" t="s">
        <v>41</v>
      </c>
    </row>
    <row r="13" spans="3:3">
      <c r="C13" t="s">
        <v>42</v>
      </c>
    </row>
    <row r="14" spans="3:3">
      <c r="C14" t="s">
        <v>43</v>
      </c>
    </row>
    <row r="15" spans="3:3">
      <c r="C15" t="s">
        <v>44</v>
      </c>
    </row>
    <row r="16" spans="3:3">
      <c r="C16" t="s">
        <v>45</v>
      </c>
    </row>
    <row r="17" spans="3:3">
      <c r="C17" t="s">
        <v>46</v>
      </c>
    </row>
    <row r="21" spans="3:3">
      <c r="C21" t="str">
        <f>_xlfn.CONCAT(C3:C17)</f>
        <v>SI(Y(G9="D ≤ 35";G10="Temperatura máxima fluido ≥ 40 y &lt; 60 °C");25;SI(Y(G9="D ≤ 35";G10="Temperatura máxima fluido ≥ 60 y &lt; 100 °C");25;SI(Y(G9="D ≤ 35";G10="Temperatura máxima fluido ≥ 100 y &lt; 180 °C");30;SI(Y(G9="35 &lt; D ≤ 60";G10="Temperatura máxima fluido ≥ 40 y &lt; 60 °C");30;SI(Y(G9="35 &lt; D ≤ 60";G10="Temperatura máxima fluido ≥ 60 y &lt; 100 °C");30;SI(Y(G9="35 &lt; D ≤ 60";G10="Temperatura máxima fluido ≥ 100 y &lt; 180 °C");40;SI(Y(G9="60 &lt; D ≤ 90";G10="Temperatura máxima fluido ≥ 40 y &lt; 60 °C");30;SI(Y(G9="60 &lt; D ≤ 90";G10="Temperatura máxima fluido ≥ 60 y &lt; 100 °C");30;SI(Y(G9="60 &lt; D ≤ 90";G10="Temperatura máxima fluido ≥ 100 y &lt; 180 °C");40;SI(Y(G9="90 &lt; D ≤ 140";G10="Temperatura máxima fluido ≥ 40 y &lt; 60 °C");30;SI(Y(G9="90 &lt; D ≤ 140";G10="Temperatura máxima fluido ≥ 60 y &lt; 100 °C");40;SI(Y(G9="90 &lt; D ≤ 140";G10="Temperatura máxima fluido ≥ 100 y &lt; 180 °C");50;SI(Y(G9="140 &lt; D";G10="Temperatura máxima fluido ≥ 40 y &lt; 60 °C");35;SI(Y(G9="140 &lt; D";G10="Temperatura máxima fluido ≥ 60 y &lt; 100 °C");40;SI(Y(G9="140 &lt; D";G10="Temperatura máxima fluido ≥ 100 y &lt; 180 °C");50;</v>
      </c>
    </row>
    <row r="23" spans="3:3">
      <c r="C23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H19:H21"/>
  <sheetViews>
    <sheetView workbookViewId="0">
      <selection activeCell="C23" sqref="C23"/>
    </sheetView>
  </sheetViews>
  <sheetFormatPr defaultColWidth="11.42578125" defaultRowHeight="14.45"/>
  <sheetData>
    <row r="19" spans="8:8">
      <c r="H19" s="9" t="s">
        <v>48</v>
      </c>
    </row>
    <row r="20" spans="8:8">
      <c r="H20" s="9" t="s">
        <v>49</v>
      </c>
    </row>
    <row r="21" spans="8:8">
      <c r="H21" s="9" t="s">
        <v>50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30"/>
  <sheetViews>
    <sheetView topLeftCell="A16" workbookViewId="0">
      <selection activeCell="C23" sqref="C23"/>
    </sheetView>
  </sheetViews>
  <sheetFormatPr defaultColWidth="11.42578125" defaultRowHeight="14.45"/>
  <sheetData>
    <row r="2" spans="2:2">
      <c r="B2" t="s">
        <v>51</v>
      </c>
    </row>
    <row r="3" spans="2:2">
      <c r="B3" t="s">
        <v>52</v>
      </c>
    </row>
    <row r="4" spans="2:2">
      <c r="B4" t="s">
        <v>53</v>
      </c>
    </row>
    <row r="5" spans="2:2">
      <c r="B5" t="s">
        <v>54</v>
      </c>
    </row>
    <row r="6" spans="2:2">
      <c r="B6" t="s">
        <v>55</v>
      </c>
    </row>
    <row r="7" spans="2:2">
      <c r="B7" t="s">
        <v>56</v>
      </c>
    </row>
    <row r="8" spans="2:2">
      <c r="B8" t="s">
        <v>57</v>
      </c>
    </row>
    <row r="9" spans="2:2">
      <c r="B9" t="s">
        <v>58</v>
      </c>
    </row>
    <row r="10" spans="2:2">
      <c r="B10" t="s">
        <v>59</v>
      </c>
    </row>
    <row r="11" spans="2:2">
      <c r="B11" t="s">
        <v>60</v>
      </c>
    </row>
    <row r="12" spans="2:2">
      <c r="B12" t="s">
        <v>61</v>
      </c>
    </row>
    <row r="13" spans="2:2">
      <c r="B13" t="s">
        <v>62</v>
      </c>
    </row>
    <row r="14" spans="2:2">
      <c r="B14" t="s">
        <v>63</v>
      </c>
    </row>
    <row r="15" spans="2:2">
      <c r="B15" t="s">
        <v>64</v>
      </c>
    </row>
    <row r="16" spans="2:2">
      <c r="B16" t="s">
        <v>65</v>
      </c>
    </row>
    <row r="20" spans="2:5">
      <c r="B20" t="str">
        <f>_xlfn.CONCAT(B2:B16)</f>
        <v>SI(Y(G21="D ≤ 35";G22="Temperatura máxima fluido ≥ 40 y &lt; 60 °C");35;SI(Y(G21="D ≤ 35";G22="Temperatura máxima fluido ≥ 60 y &lt; 100 °C");35;SI(Y(G21="D ≤ 35";G22="Temperatura máxima fluido ≥ 100 y &lt; 180 °C");35;SI(Y(G21="35 &lt; D ≤ 60";G22="Temperatura máxima fluido ≥ 40 y &lt; 60 °C");40;SI(Y(G21="35 &lt; D ≤ 60";G22="Temperatura máxima fluido ≥ 60 y &lt; 100 °C");40;SI(Y(G21="35 &lt; D ≤ 60";G22="Temperatura máxima fluido ≥ 100 y &lt; 180 °C");50;SI(Y(G21="60 &lt; D ≤ 90";G22="Temperatura máxima fluido ≥ 40 y &lt; 60 °C");40;SI(Y(G21="60 &lt; D ≤ 90";G22="Temperatura máxima fluido ≥ 60 y &lt; 100 °C");40;SI(Y(G21="60 &lt; D ≤ 90";G22="Temperatura máxima fluido ≥ 100 y &lt; 180 °C");50;SI(Y(G21="90 &lt; D ≤ 140";G22="Temperatura máxima fluido ≥ 40 y &lt; 60 °C");40;SI(Y(G21="90 &lt; D ≤ 140";G22="Temperatura máxima fluido ≥ 60 y &lt; 100 °C");50;SI(Y(G21="90 &lt; D ≤ 140";G22="Temperatura máxima fluido ≥ 100 y &lt; 180 °C");60;SI(Y(G21="140 &lt; D";G22="Temperatura máxima fluido ≥ 40 y &lt; 60 °C");45;SI(Y(G21="140 &lt; D";G22="Temperatura máxima fluido ≥ 60 y &lt; 100 °C");50;SI(Y(G21="140 &lt; D";G22="Temperatura máxima fluido ≥ 100 y &lt; 180 °C");60;</v>
      </c>
    </row>
    <row r="22" spans="2:5">
      <c r="B22" t="s">
        <v>66</v>
      </c>
    </row>
    <row r="24" spans="2:5" ht="15" thickBot="1"/>
    <row r="25" spans="2:5" ht="41.45" thickBot="1">
      <c r="B25" s="1" t="s">
        <v>6</v>
      </c>
      <c r="C25" s="2" t="s">
        <v>7</v>
      </c>
      <c r="D25" s="2" t="s">
        <v>8</v>
      </c>
      <c r="E25" s="2" t="s">
        <v>9</v>
      </c>
    </row>
    <row r="26" spans="2:5" ht="15" thickBot="1">
      <c r="B26" s="3" t="s">
        <v>11</v>
      </c>
      <c r="C26" s="4">
        <v>35</v>
      </c>
      <c r="D26" s="4">
        <v>35</v>
      </c>
      <c r="E26" s="4">
        <v>35</v>
      </c>
    </row>
    <row r="27" spans="2:5" ht="15" thickBot="1">
      <c r="B27" s="3" t="s">
        <v>13</v>
      </c>
      <c r="C27" s="4">
        <v>40</v>
      </c>
      <c r="D27" s="4">
        <v>40</v>
      </c>
      <c r="E27" s="4">
        <v>50</v>
      </c>
    </row>
    <row r="28" spans="2:5" ht="15" thickBot="1">
      <c r="B28" s="3" t="s">
        <v>16</v>
      </c>
      <c r="C28" s="4">
        <v>40</v>
      </c>
      <c r="D28" s="4">
        <v>40</v>
      </c>
      <c r="E28" s="4">
        <v>50</v>
      </c>
    </row>
    <row r="29" spans="2:5" ht="15" thickBot="1">
      <c r="B29" s="3" t="s">
        <v>19</v>
      </c>
      <c r="C29" s="4">
        <v>40</v>
      </c>
      <c r="D29" s="4">
        <v>50</v>
      </c>
      <c r="E29" s="4">
        <v>60</v>
      </c>
    </row>
    <row r="30" spans="2:5" ht="15" thickBot="1">
      <c r="B30" s="3" t="s">
        <v>22</v>
      </c>
      <c r="C30" s="4">
        <v>45</v>
      </c>
      <c r="D30" s="4">
        <v>50</v>
      </c>
      <c r="E30" s="4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Narváez Sotomayor</dc:creator>
  <cp:keywords/>
  <dc:description/>
  <cp:lastModifiedBy>Macarena Ortiz Arrieta</cp:lastModifiedBy>
  <cp:revision/>
  <dcterms:created xsi:type="dcterms:W3CDTF">2015-06-05T18:19:34Z</dcterms:created>
  <dcterms:modified xsi:type="dcterms:W3CDTF">2021-06-18T20:28:15Z</dcterms:modified>
  <cp:category/>
  <cp:contentStatus/>
</cp:coreProperties>
</file>